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<sst xmlns="http://schemas.openxmlformats.org/spreadsheetml/2006/main" count="359" uniqueCount="257">
  <si>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</si>
  <si>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</si>
  <si>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</si>
  <si>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</si>
  <si>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</si>
  <si>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</si>
  <si>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</si>
  <si>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</si>
  <si>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</si>
  <si>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</si>
  <si>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</si>
  <si>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</si>
  <si>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</si>
  <si>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</si>
  <si>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</si>
  <si>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</si>
  <si>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</si>
  <si>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</si>
  <si>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</si>
  <si>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</si>
  <si>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</si>
  <si>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</si>
  <si>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</si>
  <si>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</si>
  <si>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</si>
  <si>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</si>
  <si>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</si>
  <si>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</si>
  <si>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</si>
  <si>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</si>
  <si>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</si>
  <si>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</si>
  <si>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</si>
  <si>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</si>
  <si>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</si>
  <si>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</si>
  <si>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</si>
  <si>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</si>
  <si>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</si>
  <si>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</si>
  <si>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</si>
  <si>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</si>
  <si>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</si>
  <si>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</si>
  <si>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</si>
  <si>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</si>
  <si>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</si>
  <si>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</si>
  <si>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</si>
  <si>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</si>
  <si>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</si>
  <si>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</si>
  <si>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</si>
  <si>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</si>
  <si>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</si>
  <si>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</si>
  <si>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</si>
  <si>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</si>
  <si>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</si>
  <si>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</si>
  <si>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</si>
  <si>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</si>
  <si>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</si>
  <si>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</si>
  <si>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</si>
  <si>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</si>
  <si>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</si>
  <si>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</si>
  <si>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</si>
  <si>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</si>
  <si>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</si>
  <si>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</si>
  <si>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</si>
  <si>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</si>
  <si>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</si>
  <si>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</si>
  <si>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</si>
  <si>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</si>
  <si>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</si>
  <si>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</si>
  <si>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</si>
  <si>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</si>
  <si>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</si>
  <si>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</si>
  <si>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</si>
  <si>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</si>
  <si>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</si>
  <si>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</si>
  <si>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</si>
  <si>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</si>
  <si>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</si>
  <si>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</si>
  <si>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</si>
  <si>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</si>
  <si>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</si>
  <si>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</si>
  <si>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</si>
  <si>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</si>
  <si>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</si>
  <si>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</si>
  <si>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</si>
  <si>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</si>
  <si>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</si>
  <si>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</si>
  <si>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</si>
  <si>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</si>
  <si>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</si>
  <si>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</si>
  <si>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</si>
  <si>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</si>
  <si>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</si>
  <si>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</si>
  <si>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</si>
  <si>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</si>
  <si>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</si>
  <si>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</si>
  <si>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</si>
  <si>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</si>
  <si>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</si>
  <si>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</si>
  <si>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</si>
  <si>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</si>
  <si>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</si>
  <si>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</si>
  <si>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</si>
  <si>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</si>
  <si>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</si>
  <si>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</si>
  <si>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</si>
  <si>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</si>
  <si>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</si>
  <si>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</si>
  <si>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</si>
  <si>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</si>
  <si>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</si>
  <si>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</si>
  <si>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</si>
  <si>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</si>
  <si>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</si>
  <si>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</si>
  <si>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</si>
  <si>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</si>
  <si>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</si>
  <si>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</si>
  <si>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</si>
  <si>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</si>
  <si>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</si>
  <si>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</si>
  <si>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</si>
  <si>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</si>
  <si>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</si>
  <si>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</si>
  <si>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</si>
  <si>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</si>
  <si>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</si>
  <si>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</si>
  <si>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</si>
  <si>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</si>
  <si>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</si>
  <si>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</si>
  <si>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</si>
  <si>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</si>
  <si>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</si>
  <si>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</si>
  <si>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</si>
  <si>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</si>
  <si>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</si>
  <si>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</si>
  <si>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</si>
  <si>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</si>
  <si>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</si>
  <si>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</si>
  <si>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</si>
  <si>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</si>
  <si>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</si>
  <si>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</si>
  <si>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</si>
  <si>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</si>
  <si>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</si>
  <si>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</si>
  <si>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</si>
  <si>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</si>
  <si>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</si>
  <si>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</si>
  <si>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</si>
  <si>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</si>
  <si>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</si>
  <si>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</si>
  <si>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</si>
  <si>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</si>
  <si>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</si>
  <si>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</si>
  <si>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</si>
  <si>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</si>
  <si>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</si>
  <si>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</si>
  <si>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</si>
  <si>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</si>
  <si>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</si>
  <si>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</si>
  <si>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</si>
  <si>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</si>
  <si>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</si>
  <si>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</si>
  <si>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</si>
  <si>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</si>
  <si>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</si>
  <si>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</si>
  <si>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</si>
  <si>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</si>
  <si>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</si>
  <si>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</si>
  <si>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</si>
  <si>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</si>
  <si>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</si>
  <si>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</si>
  <si>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</si>
  <si>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</si>
  <si>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</si>
  <si>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</si>
  <si>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</si>
  <si>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</si>
  <si>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</si>
  <si>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</si>
  <si>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</si>
  <si>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</si>
  <si>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</si>
  <si>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</si>
  <si>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</si>
  <si>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</si>
  <si>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</si>
  <si>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</si>
  <si>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</si>
  <si>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</si>
  <si>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</si>
  <si>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</si>
  <si>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</si>
  <si>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</si>
  <si>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</si>
  <si>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</si>
  <si>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</si>
  <si>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</si>
  <si>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</si>
  <si>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</si>
  <si>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</si>
  <si>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</si>
  <si>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</si>
  <si>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</si>
  <si>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Servicios Juridicos</t>
  </si>
  <si>
    <t>BALANCE  DISPONIBLE AL 29/02/2016</t>
  </si>
  <si>
    <t>MARZO, 2016</t>
  </si>
  <si>
    <t>Período del 01/03/2016 al 31/03/2016</t>
  </si>
  <si>
    <t>Del 1ro. DE  MARZO  Al 31, 2016</t>
  </si>
  <si>
    <t>TOTAL INGRESOS POR PARTIDAS PRESUPUESTARIAS MARZO, 2016</t>
  </si>
  <si>
    <t>BALANCE DISPONIBLE PARA COMPROMISOS PENDIENTES AL 29/02/2016</t>
  </si>
  <si>
    <t>Servicios  de Contabilidad y Auditoria</t>
  </si>
  <si>
    <t xml:space="preserve"> - Balance disponible al 29/02/2016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</si>
</sst>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MARZO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ejecucion!$I$277:$I$285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ejecucion!$J$277:$J$285</c:f>
              <c:numCache>
                <c:ptCount val="9"/>
                <c:pt idx="0">
                  <c:v>15513393.9</c:v>
                </c:pt>
                <c:pt idx="1">
                  <c:v>4975498.84</c:v>
                </c:pt>
                <c:pt idx="2">
                  <c:v>2197742.4</c:v>
                </c:pt>
                <c:pt idx="3">
                  <c:v>530989.8200000001</c:v>
                </c:pt>
                <c:pt idx="4">
                  <c:v>0</c:v>
                </c:pt>
                <c:pt idx="5">
                  <c:v>438503.53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3"/>
  <sheetViews>
    <sheetView showZeros="0" tabSelected="1" workbookViewId="0" topLeftCell="A232">
      <selection activeCell="G265" sqref="G265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247</v>
      </c>
      <c r="D12" s="123"/>
      <c r="E12" s="123"/>
      <c r="F12" s="123"/>
      <c r="G12" s="123"/>
      <c r="H12" s="123"/>
    </row>
    <row r="13" spans="3:8" ht="15.75">
      <c r="C13" s="123" t="s">
        <v>251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254</v>
      </c>
      <c r="D18" s="81"/>
      <c r="E18" s="73"/>
      <c r="F18" s="82"/>
      <c r="G18" s="83"/>
      <c r="H18" s="109">
        <v>26252875.25</v>
      </c>
    </row>
    <row r="19" spans="3:8" ht="16.5" customHeight="1" thickBot="1">
      <c r="C19" s="65" t="s">
        <v>253</v>
      </c>
      <c r="D19" s="65"/>
      <c r="E19" s="17"/>
      <c r="F19" s="8"/>
      <c r="G19" s="18"/>
      <c r="H19" s="64">
        <f>27497415+2308150+13300+24440+4</f>
        <v>29843309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56096184.25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2015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15513393.9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13062076.68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12275166.01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12275166.01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334469.67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180935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144500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9034.67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452441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452441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/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571320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571320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571320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240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245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239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6000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6000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246</v>
      </c>
      <c r="G55" s="23">
        <v>6000</v>
      </c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1873997.22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872871.33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885503.75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115622.14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15513393.9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G62+G73+G76+G79+G83+G90+G94+G104</f>
        <v>4975498.84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1282048.3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833539.89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0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/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>
        <v>20770.13</v>
      </c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416252.28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416252.28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7126</v>
      </c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1264683.08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1185729.28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78953.8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34201.02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/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>
        <v>34201.02</v>
      </c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116849.27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116849.27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G84+G86+G87+G88+G89</f>
        <v>0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28" t="s">
        <v>57</v>
      </c>
      <c r="G89" s="23"/>
      <c r="H89" s="16"/>
      <c r="I89" s="43"/>
    </row>
    <row r="90" spans="1:9" ht="12.75">
      <c r="A90" s="100">
        <v>2</v>
      </c>
      <c r="B90" s="100">
        <v>2</v>
      </c>
      <c r="C90" s="100">
        <v>6</v>
      </c>
      <c r="D90" s="9"/>
      <c r="E90" s="12"/>
      <c r="F90" s="69" t="s">
        <v>77</v>
      </c>
      <c r="G90" s="22">
        <f>G91+G92+G93</f>
        <v>433846.97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1</v>
      </c>
      <c r="E91" s="12"/>
      <c r="F91" s="28" t="s">
        <v>151</v>
      </c>
      <c r="G91" s="23"/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2</v>
      </c>
      <c r="E92" s="12"/>
      <c r="F92" s="28" t="s">
        <v>78</v>
      </c>
      <c r="G92" s="23">
        <v>427339.24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3</v>
      </c>
      <c r="E93" s="12"/>
      <c r="F93" s="28" t="s">
        <v>79</v>
      </c>
      <c r="G93" s="23">
        <v>6507.73</v>
      </c>
      <c r="H93" s="16"/>
      <c r="I93" s="43"/>
    </row>
    <row r="94" spans="1:9" ht="12.75">
      <c r="A94" s="100">
        <v>2</v>
      </c>
      <c r="B94" s="100">
        <v>2</v>
      </c>
      <c r="C94" s="100">
        <v>7</v>
      </c>
      <c r="D94" s="9"/>
      <c r="E94" s="12"/>
      <c r="F94" s="69" t="s">
        <v>152</v>
      </c>
      <c r="G94" s="22">
        <f>+G95+G98</f>
        <v>171273.09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9">
        <v>1</v>
      </c>
      <c r="E95" s="12"/>
      <c r="F95" s="69" t="s">
        <v>65</v>
      </c>
      <c r="G95" s="22">
        <f>G96</f>
        <v>0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1</v>
      </c>
      <c r="F96" s="28" t="s">
        <v>153</v>
      </c>
      <c r="G96" s="23"/>
      <c r="H96" s="16"/>
      <c r="I96" s="43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2</v>
      </c>
      <c r="F97" s="28" t="s">
        <v>154</v>
      </c>
      <c r="G97" s="23">
        <v>0</v>
      </c>
      <c r="H97" s="16" t="s">
        <v>66</v>
      </c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/>
      <c r="F98" s="69" t="s">
        <v>155</v>
      </c>
      <c r="G98" s="22">
        <f>G99+G100+G101+G102</f>
        <v>171273.09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>
        <v>1</v>
      </c>
      <c r="F99" s="28" t="s">
        <v>232</v>
      </c>
      <c r="G99" s="23">
        <v>134511.09</v>
      </c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2</v>
      </c>
      <c r="F100" s="28" t="s">
        <v>156</v>
      </c>
      <c r="G100" s="23"/>
      <c r="H100" s="105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4</v>
      </c>
      <c r="F101" s="28" t="s">
        <v>157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6</v>
      </c>
      <c r="F102" s="28" t="s">
        <v>158</v>
      </c>
      <c r="G102" s="23">
        <v>36762</v>
      </c>
      <c r="H102" s="16"/>
      <c r="I102" s="43" t="s">
        <v>66</v>
      </c>
    </row>
    <row r="103" spans="1:9" ht="12.75">
      <c r="A103" s="4">
        <v>2</v>
      </c>
      <c r="B103" s="4">
        <v>2</v>
      </c>
      <c r="C103" s="4">
        <v>7</v>
      </c>
      <c r="D103" s="12">
        <v>3</v>
      </c>
      <c r="E103" s="12"/>
      <c r="F103" s="28" t="s">
        <v>159</v>
      </c>
      <c r="G103" s="23">
        <v>0</v>
      </c>
      <c r="H103" s="16"/>
      <c r="I103" s="43"/>
    </row>
    <row r="104" spans="1:9" ht="12.75">
      <c r="A104" s="100">
        <v>2</v>
      </c>
      <c r="B104" s="100">
        <v>2</v>
      </c>
      <c r="C104" s="100">
        <v>8</v>
      </c>
      <c r="D104" s="9"/>
      <c r="E104" s="9"/>
      <c r="F104" s="8" t="s">
        <v>5</v>
      </c>
      <c r="G104" s="22">
        <f>SUM(G105+G106+G107+G111+G114+G121+G123+G125)</f>
        <v>1672597.1099999999</v>
      </c>
      <c r="H104" s="16" t="s">
        <v>66</v>
      </c>
      <c r="I104" s="43"/>
    </row>
    <row r="105" spans="1:9" ht="12.75">
      <c r="A105" s="4">
        <v>2</v>
      </c>
      <c r="B105" s="4">
        <v>2</v>
      </c>
      <c r="C105" s="4">
        <v>8</v>
      </c>
      <c r="D105" s="9">
        <v>2</v>
      </c>
      <c r="E105" s="12"/>
      <c r="F105" s="8" t="s">
        <v>8</v>
      </c>
      <c r="G105" s="79">
        <v>398032.22</v>
      </c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4</v>
      </c>
      <c r="E106" s="12"/>
      <c r="F106" s="69" t="s">
        <v>98</v>
      </c>
      <c r="G106" s="23"/>
      <c r="H106" s="16"/>
      <c r="I106" s="43"/>
    </row>
    <row r="107" spans="1:9" ht="12.75">
      <c r="A107" s="4">
        <v>2</v>
      </c>
      <c r="B107" s="4">
        <v>2</v>
      </c>
      <c r="C107" s="4">
        <v>8</v>
      </c>
      <c r="D107" s="9">
        <v>5</v>
      </c>
      <c r="E107" s="12"/>
      <c r="F107" s="14" t="s">
        <v>160</v>
      </c>
      <c r="G107" s="22">
        <f>G108+G109+G110</f>
        <v>19854.48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1</v>
      </c>
      <c r="F108" s="28" t="s">
        <v>161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2</v>
      </c>
      <c r="F109" s="2" t="s">
        <v>162</v>
      </c>
      <c r="G109" s="23">
        <v>19854.48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3</v>
      </c>
      <c r="F110" s="2" t="s">
        <v>163</v>
      </c>
      <c r="G110" s="23"/>
      <c r="H110" s="16"/>
      <c r="I110" s="43"/>
    </row>
    <row r="111" spans="1:9" ht="12.75">
      <c r="A111" s="4">
        <v>2</v>
      </c>
      <c r="B111" s="4">
        <v>2</v>
      </c>
      <c r="C111" s="4">
        <v>8</v>
      </c>
      <c r="D111" s="9">
        <v>6</v>
      </c>
      <c r="E111" s="12"/>
      <c r="F111" s="69" t="s">
        <v>164</v>
      </c>
      <c r="G111" s="22">
        <f>G112+G113</f>
        <v>203769.79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1</v>
      </c>
      <c r="F112" s="28" t="s">
        <v>165</v>
      </c>
      <c r="G112" s="23">
        <v>203769.79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2</v>
      </c>
      <c r="F113" s="28" t="s">
        <v>166</v>
      </c>
      <c r="G113" s="23"/>
      <c r="H113" s="16"/>
      <c r="I113" s="43" t="s">
        <v>66</v>
      </c>
    </row>
    <row r="114" spans="1:9" ht="12.75">
      <c r="A114" s="4">
        <v>2</v>
      </c>
      <c r="B114" s="4">
        <v>2</v>
      </c>
      <c r="C114" s="4">
        <v>8</v>
      </c>
      <c r="D114" s="9">
        <v>7</v>
      </c>
      <c r="E114" s="12"/>
      <c r="F114" s="69" t="s">
        <v>167</v>
      </c>
      <c r="G114" s="22">
        <f>SUM(G115+G116+G117+G118+G119+G120)</f>
        <v>974931.6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1</v>
      </c>
      <c r="F115" s="28" t="s">
        <v>168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2</v>
      </c>
      <c r="F116" s="28" t="s">
        <v>248</v>
      </c>
      <c r="G116" s="23">
        <v>565000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3</v>
      </c>
      <c r="F117" s="28" t="s">
        <v>255</v>
      </c>
      <c r="G117" s="23">
        <v>110000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4</v>
      </c>
      <c r="F118" s="28" t="s">
        <v>169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5</v>
      </c>
      <c r="F119" s="28" t="s">
        <v>170</v>
      </c>
      <c r="G119" s="23">
        <v>68324.09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20">
        <v>7</v>
      </c>
      <c r="E120" s="12">
        <v>6</v>
      </c>
      <c r="F120" s="28" t="s">
        <v>171</v>
      </c>
      <c r="G120" s="23">
        <v>231607.51</v>
      </c>
      <c r="H120" s="16"/>
      <c r="I120" s="43"/>
    </row>
    <row r="121" spans="1:9" ht="12.75">
      <c r="A121" s="4">
        <v>2</v>
      </c>
      <c r="B121" s="4">
        <v>2</v>
      </c>
      <c r="C121" s="4">
        <v>8</v>
      </c>
      <c r="D121" s="9">
        <v>8</v>
      </c>
      <c r="E121" s="12"/>
      <c r="F121" s="69" t="s">
        <v>175</v>
      </c>
      <c r="G121" s="22">
        <f>G122</f>
        <v>76009.02</v>
      </c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12">
        <v>8</v>
      </c>
      <c r="E122" s="12">
        <v>1</v>
      </c>
      <c r="F122" s="28" t="s">
        <v>174</v>
      </c>
      <c r="G122" s="23">
        <v>76009.02</v>
      </c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2</v>
      </c>
      <c r="F123" s="28" t="s">
        <v>172</v>
      </c>
      <c r="G123" s="23"/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3</v>
      </c>
      <c r="F124" s="28" t="s">
        <v>173</v>
      </c>
      <c r="G124" s="23">
        <v>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9</v>
      </c>
      <c r="E125" s="12"/>
      <c r="F125" s="28"/>
      <c r="G125" s="22">
        <f>G126</f>
        <v>0</v>
      </c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9</v>
      </c>
      <c r="E126" s="12">
        <v>4</v>
      </c>
      <c r="F126" s="28"/>
      <c r="G126" s="23"/>
      <c r="H126" s="16"/>
      <c r="I126" s="43"/>
    </row>
    <row r="127" spans="3:9" ht="12.75">
      <c r="C127" s="12"/>
      <c r="D127" s="12"/>
      <c r="E127" s="12"/>
      <c r="F127" s="8" t="s">
        <v>1</v>
      </c>
      <c r="G127" s="23"/>
      <c r="H127" s="18">
        <f>+G61</f>
        <v>4975498.84</v>
      </c>
      <c r="I127" s="43"/>
    </row>
    <row r="128" spans="1:9" ht="15.75">
      <c r="A128" s="101">
        <v>2</v>
      </c>
      <c r="B128" s="101">
        <v>3</v>
      </c>
      <c r="C128" s="4"/>
      <c r="D128" s="58"/>
      <c r="E128" s="58"/>
      <c r="F128" s="57" t="s">
        <v>16</v>
      </c>
      <c r="G128" s="54">
        <f>+G129+G142+G148+G165+G151+G156+G176+G134</f>
        <v>2197742.4</v>
      </c>
      <c r="H128" s="16"/>
      <c r="I128" s="43"/>
    </row>
    <row r="129" spans="1:9" ht="12.75">
      <c r="A129" s="100">
        <v>2</v>
      </c>
      <c r="B129" s="100">
        <v>3</v>
      </c>
      <c r="C129" s="100">
        <v>1</v>
      </c>
      <c r="D129" s="9"/>
      <c r="E129" s="9"/>
      <c r="F129" s="8" t="s">
        <v>6</v>
      </c>
      <c r="G129" s="22">
        <f>G130+G132</f>
        <v>1143203.2</v>
      </c>
      <c r="H129" s="16"/>
      <c r="I129" s="43"/>
    </row>
    <row r="130" spans="1:9" ht="12.75">
      <c r="A130" s="4">
        <v>2</v>
      </c>
      <c r="B130" s="4">
        <v>3</v>
      </c>
      <c r="C130" s="4">
        <v>1</v>
      </c>
      <c r="D130" s="9">
        <v>1</v>
      </c>
      <c r="E130" s="12"/>
      <c r="F130" s="8" t="s">
        <v>179</v>
      </c>
      <c r="G130" s="22">
        <f>G131</f>
        <v>1143203.2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12">
        <v>1</v>
      </c>
      <c r="E131" s="12">
        <v>1</v>
      </c>
      <c r="F131" s="15" t="s">
        <v>179</v>
      </c>
      <c r="G131" s="23">
        <v>1143203.2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3</v>
      </c>
      <c r="E132" s="12"/>
      <c r="F132" s="8" t="s">
        <v>80</v>
      </c>
      <c r="G132" s="22">
        <f>G133</f>
        <v>0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3</v>
      </c>
      <c r="E133" s="12">
        <v>3</v>
      </c>
      <c r="F133" s="15" t="s">
        <v>180</v>
      </c>
      <c r="G133" s="115"/>
      <c r="H133" s="16"/>
      <c r="I133" s="43"/>
    </row>
    <row r="134" spans="1:9" ht="18" customHeight="1">
      <c r="A134" s="100">
        <v>2</v>
      </c>
      <c r="B134" s="100">
        <v>3</v>
      </c>
      <c r="C134" s="100">
        <v>2</v>
      </c>
      <c r="D134" s="9"/>
      <c r="E134" s="12"/>
      <c r="F134" s="8" t="s">
        <v>81</v>
      </c>
      <c r="G134" s="22">
        <f>SUM(G135+G137+G139+G141)</f>
        <v>0</v>
      </c>
      <c r="H134" s="3" t="s">
        <v>66</v>
      </c>
      <c r="I134" s="43" t="s">
        <v>66</v>
      </c>
    </row>
    <row r="135" spans="1:9" ht="15.75" customHeight="1">
      <c r="A135" s="4">
        <v>2</v>
      </c>
      <c r="B135" s="4">
        <v>3</v>
      </c>
      <c r="C135" s="4">
        <v>2</v>
      </c>
      <c r="D135" s="4">
        <v>1</v>
      </c>
      <c r="E135" s="12"/>
      <c r="F135" s="28" t="s">
        <v>82</v>
      </c>
      <c r="G135" s="23">
        <f>G136</f>
        <v>0</v>
      </c>
      <c r="H135" s="16" t="s">
        <v>66</v>
      </c>
      <c r="I135" s="43"/>
    </row>
    <row r="136" spans="1:9" ht="13.5" customHeight="1">
      <c r="A136" s="4">
        <v>2</v>
      </c>
      <c r="B136" s="4">
        <v>3</v>
      </c>
      <c r="C136" s="4">
        <v>2</v>
      </c>
      <c r="D136" s="4">
        <v>1</v>
      </c>
      <c r="E136" s="12">
        <v>1</v>
      </c>
      <c r="F136" s="15" t="s">
        <v>66</v>
      </c>
      <c r="G136" s="23"/>
      <c r="H136" s="16"/>
      <c r="I136" s="43"/>
    </row>
    <row r="137" spans="1:9" ht="12.75">
      <c r="A137" s="4">
        <v>2</v>
      </c>
      <c r="B137" s="4">
        <v>3</v>
      </c>
      <c r="C137" s="4">
        <v>2</v>
      </c>
      <c r="D137" s="9">
        <v>2</v>
      </c>
      <c r="E137" s="12"/>
      <c r="F137" s="28" t="s">
        <v>181</v>
      </c>
      <c r="G137" s="23"/>
      <c r="H137" s="16"/>
      <c r="I137" s="43"/>
    </row>
    <row r="138" spans="1:9" ht="12.75">
      <c r="A138" s="4">
        <v>2</v>
      </c>
      <c r="B138" s="4">
        <v>3</v>
      </c>
      <c r="C138" s="4">
        <v>2</v>
      </c>
      <c r="D138" s="12">
        <v>2</v>
      </c>
      <c r="E138" s="12">
        <v>1</v>
      </c>
      <c r="F138" s="28"/>
      <c r="G138" s="23"/>
      <c r="H138" s="16"/>
      <c r="I138" s="43"/>
    </row>
    <row r="139" spans="1:8" ht="12.75">
      <c r="A139" s="4">
        <v>2</v>
      </c>
      <c r="B139" s="4">
        <v>3</v>
      </c>
      <c r="C139" s="4">
        <v>2</v>
      </c>
      <c r="D139" s="9">
        <v>3</v>
      </c>
      <c r="E139" s="12"/>
      <c r="F139" s="28" t="s">
        <v>84</v>
      </c>
      <c r="G139" s="23">
        <f>G140</f>
        <v>0</v>
      </c>
      <c r="H139" s="16"/>
    </row>
    <row r="140" spans="1:8" ht="12.75">
      <c r="A140" s="4">
        <v>2</v>
      </c>
      <c r="B140" s="4">
        <v>3</v>
      </c>
      <c r="C140" s="4">
        <v>2</v>
      </c>
      <c r="D140" s="12">
        <v>3</v>
      </c>
      <c r="E140" s="12">
        <v>1</v>
      </c>
      <c r="F140" s="28"/>
      <c r="G140" s="23"/>
      <c r="H140" s="16"/>
    </row>
    <row r="141" spans="1:8" ht="12.75">
      <c r="A141" s="4">
        <v>2</v>
      </c>
      <c r="B141" s="4">
        <v>3</v>
      </c>
      <c r="C141" s="4">
        <v>2</v>
      </c>
      <c r="D141" s="9">
        <v>4</v>
      </c>
      <c r="E141" s="12"/>
      <c r="F141" s="28" t="s">
        <v>85</v>
      </c>
      <c r="G141" s="23"/>
      <c r="H141" s="16"/>
    </row>
    <row r="142" spans="1:8" ht="12.75">
      <c r="A142" s="100">
        <v>2</v>
      </c>
      <c r="B142" s="100">
        <v>3</v>
      </c>
      <c r="C142" s="100">
        <v>3</v>
      </c>
      <c r="D142" s="9"/>
      <c r="E142" s="9"/>
      <c r="F142" s="8" t="s">
        <v>50</v>
      </c>
      <c r="G142" s="22">
        <f>SUM(G143:G147)</f>
        <v>41842.8</v>
      </c>
      <c r="H142" s="16" t="s">
        <v>66</v>
      </c>
    </row>
    <row r="143" spans="1:8" ht="12.75">
      <c r="A143" s="4">
        <v>2</v>
      </c>
      <c r="B143" s="4">
        <v>3</v>
      </c>
      <c r="C143" s="4">
        <v>3</v>
      </c>
      <c r="D143" s="9">
        <v>1</v>
      </c>
      <c r="E143" s="20"/>
      <c r="F143" s="15" t="s">
        <v>41</v>
      </c>
      <c r="G143" s="23"/>
      <c r="H143" s="16"/>
    </row>
    <row r="144" spans="1:9" ht="12.75">
      <c r="A144" s="4">
        <v>2</v>
      </c>
      <c r="B144" s="4">
        <v>3</v>
      </c>
      <c r="C144" s="4">
        <v>3</v>
      </c>
      <c r="D144" s="9">
        <v>2</v>
      </c>
      <c r="E144" s="12"/>
      <c r="F144" s="15" t="s">
        <v>51</v>
      </c>
      <c r="G144" s="23">
        <v>41842.8</v>
      </c>
      <c r="H144" s="16"/>
      <c r="I144" s="3" t="s">
        <v>66</v>
      </c>
    </row>
    <row r="145" spans="1:8" ht="12.75">
      <c r="A145" s="4">
        <v>2</v>
      </c>
      <c r="B145" s="4">
        <v>3</v>
      </c>
      <c r="C145" s="4">
        <v>3</v>
      </c>
      <c r="D145" s="9">
        <v>3</v>
      </c>
      <c r="E145" s="12"/>
      <c r="F145" s="28" t="s">
        <v>182</v>
      </c>
      <c r="G145" s="23"/>
      <c r="H145" s="16"/>
    </row>
    <row r="146" spans="1:8" ht="12.75">
      <c r="A146" s="4">
        <v>2</v>
      </c>
      <c r="B146" s="4">
        <v>3</v>
      </c>
      <c r="C146" s="4">
        <v>3</v>
      </c>
      <c r="D146" s="9">
        <v>4</v>
      </c>
      <c r="E146" s="12"/>
      <c r="F146" s="28" t="s">
        <v>83</v>
      </c>
      <c r="G146" s="23"/>
      <c r="H146" s="16"/>
    </row>
    <row r="147" spans="1:9" ht="12.75">
      <c r="A147" s="4">
        <v>2</v>
      </c>
      <c r="B147" s="4">
        <v>3</v>
      </c>
      <c r="C147" s="4">
        <v>3</v>
      </c>
      <c r="D147" s="9">
        <v>5</v>
      </c>
      <c r="E147" s="12"/>
      <c r="F147" s="28" t="s">
        <v>119</v>
      </c>
      <c r="G147" s="23">
        <v>0</v>
      </c>
      <c r="H147" s="16"/>
      <c r="I147" s="43"/>
    </row>
    <row r="148" spans="1:7" ht="12.75">
      <c r="A148" s="100">
        <v>2</v>
      </c>
      <c r="B148" s="100">
        <v>3</v>
      </c>
      <c r="C148" s="100">
        <v>4</v>
      </c>
      <c r="F148" s="14" t="s">
        <v>183</v>
      </c>
      <c r="G148" s="26">
        <f>G149</f>
        <v>0</v>
      </c>
    </row>
    <row r="149" spans="1:6" ht="12.75">
      <c r="A149" s="4">
        <v>2</v>
      </c>
      <c r="B149" s="4">
        <v>3</v>
      </c>
      <c r="C149" s="4">
        <v>4</v>
      </c>
      <c r="D149" s="9">
        <v>1</v>
      </c>
      <c r="F149" s="2" t="s">
        <v>184</v>
      </c>
    </row>
    <row r="150" spans="1:9" ht="12.75">
      <c r="A150" s="4">
        <v>2</v>
      </c>
      <c r="B150" s="4">
        <v>3</v>
      </c>
      <c r="C150" s="4">
        <v>4</v>
      </c>
      <c r="D150" s="9">
        <v>1</v>
      </c>
      <c r="E150" s="12">
        <v>1</v>
      </c>
      <c r="F150" s="2" t="s">
        <v>66</v>
      </c>
      <c r="I150" s="3" t="s">
        <v>66</v>
      </c>
    </row>
    <row r="151" spans="1:9" ht="12.75">
      <c r="A151" s="100">
        <v>2</v>
      </c>
      <c r="B151" s="100">
        <v>3</v>
      </c>
      <c r="C151" s="100">
        <v>5</v>
      </c>
      <c r="D151" s="12"/>
      <c r="E151" s="12"/>
      <c r="F151" s="69" t="s">
        <v>59</v>
      </c>
      <c r="G151" s="22">
        <f>G153+G155</f>
        <v>37591.3</v>
      </c>
      <c r="H151" s="16"/>
      <c r="I151" s="43"/>
    </row>
    <row r="152" spans="1:9" ht="12.75">
      <c r="A152" s="4">
        <v>2</v>
      </c>
      <c r="B152" s="4">
        <v>3</v>
      </c>
      <c r="C152" s="4">
        <v>5</v>
      </c>
      <c r="D152" s="9">
        <v>2</v>
      </c>
      <c r="E152" s="12"/>
      <c r="F152" s="69" t="s">
        <v>113</v>
      </c>
      <c r="G152" s="23">
        <v>0</v>
      </c>
      <c r="H152" s="16"/>
      <c r="I152" s="43"/>
    </row>
    <row r="153" spans="1:9" ht="12.75">
      <c r="A153" s="4">
        <v>2</v>
      </c>
      <c r="B153" s="4">
        <v>3</v>
      </c>
      <c r="C153" s="4">
        <v>5</v>
      </c>
      <c r="D153" s="9">
        <v>3</v>
      </c>
      <c r="E153" s="12"/>
      <c r="F153" s="69" t="s">
        <v>62</v>
      </c>
      <c r="G153" s="23"/>
      <c r="H153" s="16" t="s">
        <v>66</v>
      </c>
      <c r="I153" s="43"/>
    </row>
    <row r="154" spans="1:9" ht="12.75">
      <c r="A154" s="4">
        <v>2</v>
      </c>
      <c r="B154" s="4">
        <v>3</v>
      </c>
      <c r="C154" s="4">
        <v>5</v>
      </c>
      <c r="D154" s="9">
        <v>4</v>
      </c>
      <c r="E154" s="12"/>
      <c r="F154" s="69" t="s">
        <v>60</v>
      </c>
      <c r="G154" s="23"/>
      <c r="H154" s="16" t="s">
        <v>66</v>
      </c>
      <c r="I154" s="43" t="s">
        <v>66</v>
      </c>
    </row>
    <row r="155" spans="1:9" ht="12.75">
      <c r="A155" s="4">
        <v>2</v>
      </c>
      <c r="B155" s="4">
        <v>3</v>
      </c>
      <c r="C155" s="4">
        <v>5</v>
      </c>
      <c r="D155" s="9">
        <v>5</v>
      </c>
      <c r="E155" s="12"/>
      <c r="F155" s="69" t="s">
        <v>86</v>
      </c>
      <c r="G155" s="23">
        <v>37591.3</v>
      </c>
      <c r="H155" s="16"/>
      <c r="I155" s="43"/>
    </row>
    <row r="156" spans="1:9" ht="12.75">
      <c r="A156" s="100">
        <v>2</v>
      </c>
      <c r="B156" s="100">
        <v>3</v>
      </c>
      <c r="C156" s="100">
        <v>6</v>
      </c>
      <c r="D156" s="9"/>
      <c r="E156" s="12"/>
      <c r="F156" s="69" t="s">
        <v>91</v>
      </c>
      <c r="G156" s="22">
        <f>G158+G159+G161</f>
        <v>0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1</v>
      </c>
      <c r="E157" s="12"/>
      <c r="F157" s="69" t="s">
        <v>185</v>
      </c>
      <c r="G157" s="23"/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1</v>
      </c>
      <c r="E158" s="12">
        <v>1</v>
      </c>
      <c r="F158" s="28" t="s">
        <v>186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2</v>
      </c>
      <c r="E159" s="12"/>
      <c r="F159" s="69" t="s">
        <v>87</v>
      </c>
      <c r="G159" s="23">
        <f>G160</f>
        <v>0</v>
      </c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2</v>
      </c>
      <c r="E160" s="12">
        <v>1</v>
      </c>
      <c r="F160" s="28" t="s">
        <v>187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3</v>
      </c>
      <c r="E161" s="12"/>
      <c r="F161" s="69" t="s">
        <v>188</v>
      </c>
      <c r="G161" s="22">
        <f>G162+G163+G164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3</v>
      </c>
      <c r="E162" s="12">
        <v>1</v>
      </c>
      <c r="F162" s="28" t="s">
        <v>189</v>
      </c>
      <c r="G162" s="23"/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>
        <v>3</v>
      </c>
      <c r="F163" s="28" t="s">
        <v>190</v>
      </c>
      <c r="G163" s="23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4</v>
      </c>
      <c r="F164" s="28" t="s">
        <v>191</v>
      </c>
      <c r="G164" s="23"/>
      <c r="H164" s="16"/>
      <c r="I164" s="43"/>
    </row>
    <row r="165" spans="1:9" ht="29.25" customHeight="1">
      <c r="A165" s="100">
        <v>2</v>
      </c>
      <c r="B165" s="100">
        <v>3</v>
      </c>
      <c r="C165" s="100">
        <v>7</v>
      </c>
      <c r="D165" s="9"/>
      <c r="E165" s="9"/>
      <c r="F165" s="21" t="s">
        <v>52</v>
      </c>
      <c r="G165" s="22">
        <f>G166+G172</f>
        <v>934401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/>
      <c r="F166" s="8" t="s">
        <v>9</v>
      </c>
      <c r="G166" s="22">
        <f>G167+G168</f>
        <v>884150.7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1</v>
      </c>
      <c r="E167" s="12">
        <v>1</v>
      </c>
      <c r="F167" s="2" t="s">
        <v>192</v>
      </c>
      <c r="G167" s="23">
        <f>870800+13350.7</f>
        <v>884150.7</v>
      </c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>
        <v>2</v>
      </c>
      <c r="F168" s="28" t="s">
        <v>193</v>
      </c>
      <c r="G168" s="23"/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4</v>
      </c>
      <c r="F169" s="28" t="s">
        <v>194</v>
      </c>
      <c r="G169" s="23"/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5</v>
      </c>
      <c r="F170" s="28" t="s">
        <v>195</v>
      </c>
      <c r="G170" s="23">
        <v>0</v>
      </c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6</v>
      </c>
      <c r="F171" s="28" t="s">
        <v>196</v>
      </c>
      <c r="G171" s="106"/>
      <c r="H171" s="16" t="s">
        <v>66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2</v>
      </c>
      <c r="E172" s="12"/>
      <c r="F172" s="69" t="s">
        <v>198</v>
      </c>
      <c r="G172" s="22">
        <f>G173+G174+G175</f>
        <v>50250.3</v>
      </c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2</v>
      </c>
      <c r="E173" s="12">
        <v>3</v>
      </c>
      <c r="F173" s="28" t="s">
        <v>197</v>
      </c>
      <c r="G173" s="23">
        <v>50250.3</v>
      </c>
      <c r="H173" s="16"/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>
        <v>4</v>
      </c>
      <c r="F174" s="28" t="s">
        <v>242</v>
      </c>
      <c r="G174" s="23"/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6</v>
      </c>
      <c r="F175" s="28" t="s">
        <v>241</v>
      </c>
      <c r="G175" s="23"/>
      <c r="H175" s="16" t="s">
        <v>66</v>
      </c>
      <c r="I175" s="43"/>
    </row>
    <row r="176" spans="1:9" ht="12.75">
      <c r="A176" s="4">
        <v>2</v>
      </c>
      <c r="B176" s="4">
        <v>3</v>
      </c>
      <c r="C176" s="4">
        <v>9</v>
      </c>
      <c r="D176" s="9"/>
      <c r="E176" s="9"/>
      <c r="F176" s="8" t="s">
        <v>42</v>
      </c>
      <c r="G176" s="22">
        <f>SUM(G177:G181)</f>
        <v>40704.1</v>
      </c>
      <c r="H176" s="16"/>
      <c r="I176" s="43"/>
    </row>
    <row r="177" spans="1:9" ht="12.75">
      <c r="A177" s="4">
        <v>2</v>
      </c>
      <c r="B177" s="4">
        <v>3</v>
      </c>
      <c r="C177" s="4">
        <v>9</v>
      </c>
      <c r="D177" s="9">
        <v>1</v>
      </c>
      <c r="E177" s="12"/>
      <c r="F177" s="15" t="s">
        <v>10</v>
      </c>
      <c r="G177" s="23">
        <v>26668</v>
      </c>
      <c r="H177" s="16"/>
      <c r="I177" s="43"/>
    </row>
    <row r="178" spans="1:9" ht="12.75">
      <c r="A178" s="4">
        <v>2</v>
      </c>
      <c r="B178" s="4">
        <v>3</v>
      </c>
      <c r="C178" s="4">
        <v>9</v>
      </c>
      <c r="D178" s="9">
        <v>2</v>
      </c>
      <c r="E178" s="12"/>
      <c r="F178" s="28" t="s">
        <v>199</v>
      </c>
      <c r="G178" s="23">
        <v>14036.1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5</v>
      </c>
      <c r="E179" s="12"/>
      <c r="F179" s="28" t="s">
        <v>88</v>
      </c>
      <c r="G179" s="23"/>
      <c r="H179" s="16"/>
      <c r="I179" s="43" t="s">
        <v>66</v>
      </c>
    </row>
    <row r="180" spans="1:9" ht="12.75">
      <c r="A180" s="4">
        <v>2</v>
      </c>
      <c r="B180" s="4">
        <v>3</v>
      </c>
      <c r="C180" s="4">
        <v>9</v>
      </c>
      <c r="D180" s="9">
        <v>6</v>
      </c>
      <c r="E180" s="12"/>
      <c r="F180" s="15" t="s">
        <v>0</v>
      </c>
      <c r="G180" s="23"/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9</v>
      </c>
      <c r="E181" s="12"/>
      <c r="F181" s="28" t="s">
        <v>200</v>
      </c>
      <c r="G181" s="23"/>
      <c r="H181" s="16"/>
      <c r="I181" s="43"/>
    </row>
    <row r="182" spans="3:9" ht="12.75">
      <c r="C182" s="12"/>
      <c r="D182" s="12"/>
      <c r="E182" s="12"/>
      <c r="G182" s="47"/>
      <c r="H182" s="16" t="s">
        <v>66</v>
      </c>
      <c r="I182" s="43" t="s">
        <v>66</v>
      </c>
    </row>
    <row r="183" spans="3:9" ht="12.75">
      <c r="C183" s="12"/>
      <c r="D183" s="12"/>
      <c r="E183" s="12"/>
      <c r="F183" s="8" t="s">
        <v>63</v>
      </c>
      <c r="G183" s="47"/>
      <c r="H183" s="18">
        <f>+G128</f>
        <v>2197742.4</v>
      </c>
      <c r="I183" s="43"/>
    </row>
    <row r="184" spans="1:9" ht="15.75">
      <c r="A184" s="101">
        <v>2</v>
      </c>
      <c r="B184" s="101">
        <v>4</v>
      </c>
      <c r="C184" s="103"/>
      <c r="D184" s="71"/>
      <c r="E184" s="71"/>
      <c r="F184" s="57" t="s">
        <v>67</v>
      </c>
      <c r="G184" s="80">
        <f>G185+G190+G195+G198</f>
        <v>530989.8200000001</v>
      </c>
      <c r="H184" s="16"/>
      <c r="I184" s="43"/>
    </row>
    <row r="185" spans="1:9" ht="12.75">
      <c r="A185" s="100">
        <v>2</v>
      </c>
      <c r="B185" s="100">
        <v>4</v>
      </c>
      <c r="C185" s="100">
        <v>1</v>
      </c>
      <c r="D185" s="9"/>
      <c r="E185" s="12"/>
      <c r="F185" s="8" t="s">
        <v>95</v>
      </c>
      <c r="G185" s="23">
        <f>G186+G193</f>
        <v>45000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2</v>
      </c>
      <c r="E186" s="12"/>
      <c r="F186" s="8" t="s">
        <v>89</v>
      </c>
      <c r="G186" s="23">
        <f>G187</f>
        <v>45000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2</v>
      </c>
      <c r="E187" s="12">
        <v>1</v>
      </c>
      <c r="F187" s="15" t="s">
        <v>201</v>
      </c>
      <c r="G187" s="23">
        <v>45000</v>
      </c>
      <c r="H187" s="16"/>
      <c r="I187" s="43" t="s">
        <v>66</v>
      </c>
    </row>
    <row r="188" spans="1:9" ht="12.75">
      <c r="A188" s="4">
        <v>2</v>
      </c>
      <c r="B188" s="4">
        <v>4</v>
      </c>
      <c r="C188" s="4">
        <v>1</v>
      </c>
      <c r="D188" s="9">
        <v>3</v>
      </c>
      <c r="E188" s="12"/>
      <c r="F188" s="69" t="s">
        <v>202</v>
      </c>
      <c r="G188" s="23">
        <v>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3</v>
      </c>
      <c r="E189" s="12">
        <v>1</v>
      </c>
      <c r="F189" s="28" t="s">
        <v>202</v>
      </c>
      <c r="G189" s="23">
        <v>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4</v>
      </c>
      <c r="E190" s="12"/>
      <c r="F190" s="8" t="s">
        <v>90</v>
      </c>
      <c r="G190" s="23">
        <f>G191</f>
        <v>0</v>
      </c>
      <c r="H190" s="16" t="s">
        <v>66</v>
      </c>
      <c r="I190" s="43"/>
    </row>
    <row r="191" spans="1:9" ht="12.75">
      <c r="A191" s="4">
        <v>2</v>
      </c>
      <c r="B191" s="4">
        <v>4</v>
      </c>
      <c r="C191" s="4">
        <v>1</v>
      </c>
      <c r="D191" s="9">
        <v>4</v>
      </c>
      <c r="E191" s="12">
        <v>1</v>
      </c>
      <c r="F191" s="15" t="s">
        <v>203</v>
      </c>
      <c r="G191" s="23"/>
      <c r="H191" s="16" t="s">
        <v>66</v>
      </c>
      <c r="I191" s="43"/>
    </row>
    <row r="192" spans="1:9" ht="12.75">
      <c r="A192" s="4">
        <v>2</v>
      </c>
      <c r="B192" s="4">
        <v>4</v>
      </c>
      <c r="C192" s="4">
        <v>1</v>
      </c>
      <c r="D192" s="9">
        <v>4</v>
      </c>
      <c r="E192" s="12">
        <v>2</v>
      </c>
      <c r="F192" s="15" t="s">
        <v>204</v>
      </c>
      <c r="G192" s="23">
        <v>0</v>
      </c>
      <c r="H192" s="16"/>
      <c r="I192" s="43" t="s">
        <v>66</v>
      </c>
    </row>
    <row r="193" spans="1:9" ht="12.75">
      <c r="A193" s="4">
        <v>2</v>
      </c>
      <c r="B193" s="4">
        <v>4</v>
      </c>
      <c r="C193" s="4">
        <v>1</v>
      </c>
      <c r="D193" s="9">
        <v>6</v>
      </c>
      <c r="E193" s="12"/>
      <c r="F193" s="8" t="s">
        <v>205</v>
      </c>
      <c r="G193" s="23">
        <f>G194</f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6</v>
      </c>
      <c r="E194" s="12">
        <v>1</v>
      </c>
      <c r="F194" s="15" t="s">
        <v>206</v>
      </c>
      <c r="G194" s="23"/>
      <c r="H194" s="18"/>
      <c r="I194" s="43"/>
    </row>
    <row r="195" spans="1:9" ht="12.75">
      <c r="A195" s="100">
        <v>2</v>
      </c>
      <c r="B195" s="100">
        <v>4</v>
      </c>
      <c r="C195" s="100">
        <v>2</v>
      </c>
      <c r="D195" s="9"/>
      <c r="E195" s="12"/>
      <c r="F195" s="8" t="s">
        <v>210</v>
      </c>
      <c r="G195" s="90">
        <f>G196</f>
        <v>225000</v>
      </c>
      <c r="H195" s="18" t="s">
        <v>66</v>
      </c>
      <c r="I195" s="43"/>
    </row>
    <row r="196" spans="1:9" ht="17.25" customHeight="1">
      <c r="A196" s="4">
        <v>2</v>
      </c>
      <c r="B196" s="4">
        <v>4</v>
      </c>
      <c r="C196" s="4">
        <v>2</v>
      </c>
      <c r="D196" s="9">
        <v>2</v>
      </c>
      <c r="E196" s="12"/>
      <c r="F196" s="69" t="s">
        <v>211</v>
      </c>
      <c r="G196" s="47">
        <f>G197</f>
        <v>225000</v>
      </c>
      <c r="H196" s="16"/>
      <c r="I196" s="43" t="s">
        <v>66</v>
      </c>
    </row>
    <row r="197" spans="1:9" ht="17.25" customHeight="1">
      <c r="A197" s="4">
        <v>2</v>
      </c>
      <c r="B197" s="4">
        <v>4</v>
      </c>
      <c r="C197" s="4">
        <v>2</v>
      </c>
      <c r="D197" s="9">
        <v>2</v>
      </c>
      <c r="E197" s="12">
        <v>2</v>
      </c>
      <c r="F197" s="28" t="s">
        <v>212</v>
      </c>
      <c r="G197" s="47">
        <v>225000</v>
      </c>
      <c r="H197" s="16" t="s">
        <v>66</v>
      </c>
      <c r="I197" s="43"/>
    </row>
    <row r="198" spans="1:9" ht="12.75">
      <c r="A198" s="100">
        <v>2</v>
      </c>
      <c r="B198" s="100">
        <v>4</v>
      </c>
      <c r="C198" s="100">
        <v>7</v>
      </c>
      <c r="D198" s="9"/>
      <c r="E198" s="12"/>
      <c r="F198" s="8" t="s">
        <v>99</v>
      </c>
      <c r="G198" s="90">
        <f>G199</f>
        <v>260989.82</v>
      </c>
      <c r="H198" s="16"/>
      <c r="I198" s="43"/>
    </row>
    <row r="199" spans="1:9" ht="12.75">
      <c r="A199" s="4">
        <v>2</v>
      </c>
      <c r="B199" s="4">
        <v>4</v>
      </c>
      <c r="C199" s="4">
        <v>7</v>
      </c>
      <c r="D199" s="12">
        <v>2</v>
      </c>
      <c r="E199" s="12"/>
      <c r="F199" s="15" t="s">
        <v>213</v>
      </c>
      <c r="G199" s="47">
        <v>260989.82</v>
      </c>
      <c r="H199" s="16"/>
      <c r="I199" s="43" t="s">
        <v>66</v>
      </c>
    </row>
    <row r="200" spans="3:9" ht="12.75">
      <c r="C200" s="12"/>
      <c r="D200" s="12"/>
      <c r="E200" s="12"/>
      <c r="F200" s="8" t="s">
        <v>94</v>
      </c>
      <c r="G200" s="47"/>
      <c r="H200" s="18">
        <f>G184</f>
        <v>530989.8200000001</v>
      </c>
      <c r="I200" s="43"/>
    </row>
    <row r="201" spans="1:9" ht="15.75">
      <c r="A201" s="101">
        <v>2</v>
      </c>
      <c r="B201" s="101">
        <v>5</v>
      </c>
      <c r="C201" s="101"/>
      <c r="D201" s="71"/>
      <c r="E201" s="71"/>
      <c r="F201" s="57" t="s">
        <v>114</v>
      </c>
      <c r="G201" s="80">
        <f>+G202+G205</f>
        <v>0</v>
      </c>
      <c r="H201" s="16"/>
      <c r="I201" s="43"/>
    </row>
    <row r="202" spans="1:9" ht="12.75">
      <c r="A202" s="100">
        <v>2</v>
      </c>
      <c r="B202" s="100">
        <v>5</v>
      </c>
      <c r="C202" s="100">
        <v>1</v>
      </c>
      <c r="D202" s="9"/>
      <c r="E202" s="12"/>
      <c r="F202" s="8" t="s">
        <v>115</v>
      </c>
      <c r="G202" s="90">
        <f>+G204</f>
        <v>0</v>
      </c>
      <c r="H202" s="16"/>
      <c r="I202" s="43"/>
    </row>
    <row r="203" spans="1:9" ht="12.75">
      <c r="A203" s="4">
        <v>2</v>
      </c>
      <c r="B203" s="4">
        <v>5</v>
      </c>
      <c r="C203" s="4">
        <v>1</v>
      </c>
      <c r="D203" s="9">
        <v>1</v>
      </c>
      <c r="E203" s="12"/>
      <c r="F203" s="15" t="s">
        <v>207</v>
      </c>
      <c r="G203" s="90" t="s">
        <v>66</v>
      </c>
      <c r="H203" s="16" t="s">
        <v>66</v>
      </c>
      <c r="I203" s="43"/>
    </row>
    <row r="204" spans="1:9" ht="12.75">
      <c r="A204" s="4">
        <v>2</v>
      </c>
      <c r="B204" s="4">
        <v>5</v>
      </c>
      <c r="C204" s="4">
        <v>1</v>
      </c>
      <c r="D204" s="9">
        <v>2</v>
      </c>
      <c r="E204" s="12"/>
      <c r="F204" s="15" t="s">
        <v>208</v>
      </c>
      <c r="G204" s="47"/>
      <c r="H204" s="16" t="s">
        <v>66</v>
      </c>
      <c r="I204" s="43"/>
    </row>
    <row r="205" spans="1:9" ht="12.75">
      <c r="A205" s="4">
        <v>2</v>
      </c>
      <c r="B205" s="4">
        <v>5</v>
      </c>
      <c r="C205" s="4">
        <v>1</v>
      </c>
      <c r="D205" s="9">
        <v>3</v>
      </c>
      <c r="E205" s="12"/>
      <c r="F205" s="15" t="s">
        <v>209</v>
      </c>
      <c r="G205" s="90">
        <f>+G206</f>
        <v>0</v>
      </c>
      <c r="H205" s="16" t="s">
        <v>66</v>
      </c>
      <c r="I205" s="43" t="s">
        <v>66</v>
      </c>
    </row>
    <row r="206" spans="3:9" ht="12.75">
      <c r="C206" s="12"/>
      <c r="D206" s="12"/>
      <c r="E206" s="12"/>
      <c r="F206" s="15"/>
      <c r="G206" s="47"/>
      <c r="H206" s="2"/>
      <c r="I206" s="43" t="s">
        <v>66</v>
      </c>
    </row>
    <row r="207" spans="3:9" ht="18.75" customHeight="1">
      <c r="C207" s="12"/>
      <c r="D207" s="12"/>
      <c r="E207" s="12"/>
      <c r="F207" s="8" t="s">
        <v>116</v>
      </c>
      <c r="G207" s="47"/>
      <c r="H207" s="18">
        <f>G209+G216+G218+G220+G223</f>
        <v>438503.53</v>
      </c>
      <c r="I207" s="43"/>
    </row>
    <row r="208" spans="1:9" ht="15.75">
      <c r="A208" s="101">
        <v>2</v>
      </c>
      <c r="B208" s="101">
        <v>6</v>
      </c>
      <c r="C208" s="101"/>
      <c r="D208" s="104"/>
      <c r="E208" s="58"/>
      <c r="F208" s="57" t="s">
        <v>214</v>
      </c>
      <c r="G208" s="54">
        <f>G209+G216+G218+G220+G223</f>
        <v>438503.53</v>
      </c>
      <c r="H208" s="18"/>
      <c r="I208" s="43"/>
    </row>
    <row r="209" spans="1:9" ht="12.75">
      <c r="A209" s="100">
        <v>2</v>
      </c>
      <c r="B209" s="100">
        <v>6</v>
      </c>
      <c r="C209" s="100">
        <v>1</v>
      </c>
      <c r="D209" s="9"/>
      <c r="E209" s="12"/>
      <c r="F209" s="8" t="s">
        <v>215</v>
      </c>
      <c r="G209" s="22">
        <f>+G210+G211+G212+G214</f>
        <v>438503.53</v>
      </c>
      <c r="H209" s="18" t="s">
        <v>66</v>
      </c>
      <c r="I209" s="43"/>
    </row>
    <row r="210" spans="1:9" ht="12.75">
      <c r="A210" s="4">
        <v>2</v>
      </c>
      <c r="B210" s="4">
        <v>6</v>
      </c>
      <c r="C210" s="4">
        <v>1</v>
      </c>
      <c r="D210" s="9">
        <v>1</v>
      </c>
      <c r="E210" s="12"/>
      <c r="F210" s="15" t="s">
        <v>216</v>
      </c>
      <c r="G210" s="23">
        <v>155660.88</v>
      </c>
      <c r="H210" s="18" t="s">
        <v>66</v>
      </c>
      <c r="I210" s="43" t="s">
        <v>66</v>
      </c>
    </row>
    <row r="211" spans="1:9" ht="12.75">
      <c r="A211" s="4">
        <v>2</v>
      </c>
      <c r="B211" s="4">
        <v>6</v>
      </c>
      <c r="C211" s="4">
        <v>1</v>
      </c>
      <c r="D211" s="9">
        <v>3</v>
      </c>
      <c r="E211" s="12"/>
      <c r="F211" s="15" t="s">
        <v>217</v>
      </c>
      <c r="G211" s="23"/>
      <c r="H211" s="18"/>
      <c r="I211" s="43"/>
    </row>
    <row r="212" spans="1:9" ht="12.75">
      <c r="A212" s="4">
        <v>2</v>
      </c>
      <c r="B212" s="4">
        <v>6</v>
      </c>
      <c r="C212" s="4">
        <v>1</v>
      </c>
      <c r="D212" s="9">
        <v>4</v>
      </c>
      <c r="E212" s="12"/>
      <c r="F212" s="8" t="s">
        <v>218</v>
      </c>
      <c r="G212" s="22">
        <f>G213</f>
        <v>87420.78</v>
      </c>
      <c r="H212" s="18">
        <f>+G201</f>
        <v>0</v>
      </c>
      <c r="I212" s="43" t="s">
        <v>66</v>
      </c>
    </row>
    <row r="213" spans="1:9" ht="12.75">
      <c r="A213" s="4">
        <v>2</v>
      </c>
      <c r="B213" s="4">
        <v>6</v>
      </c>
      <c r="C213" s="4">
        <v>1</v>
      </c>
      <c r="D213" s="9">
        <v>4</v>
      </c>
      <c r="E213" s="12">
        <v>1</v>
      </c>
      <c r="F213" s="28" t="s">
        <v>218</v>
      </c>
      <c r="G213" s="23">
        <v>87420.78</v>
      </c>
      <c r="H213" s="16" t="s">
        <v>66</v>
      </c>
      <c r="I213" s="43" t="s">
        <v>66</v>
      </c>
    </row>
    <row r="214" spans="1:9" ht="12.75">
      <c r="A214" s="4">
        <v>2</v>
      </c>
      <c r="B214" s="4">
        <v>6</v>
      </c>
      <c r="C214" s="4">
        <v>1</v>
      </c>
      <c r="D214" s="9">
        <v>9</v>
      </c>
      <c r="E214" s="12"/>
      <c r="F214" s="69" t="s">
        <v>219</v>
      </c>
      <c r="G214" s="22">
        <f>G215</f>
        <v>195421.87</v>
      </c>
      <c r="H214" s="16"/>
      <c r="I214" s="43"/>
    </row>
    <row r="215" spans="1:9" ht="12.75">
      <c r="A215" s="4">
        <v>2</v>
      </c>
      <c r="B215" s="4">
        <v>6</v>
      </c>
      <c r="C215" s="4">
        <v>1</v>
      </c>
      <c r="D215" s="9">
        <v>9</v>
      </c>
      <c r="E215" s="12">
        <v>1</v>
      </c>
      <c r="F215" s="28" t="s">
        <v>219</v>
      </c>
      <c r="G215" s="23">
        <v>195421.87</v>
      </c>
      <c r="H215" s="16"/>
      <c r="I215" s="43"/>
    </row>
    <row r="216" spans="1:9" ht="12.75">
      <c r="A216" s="4">
        <v>2</v>
      </c>
      <c r="B216" s="4">
        <v>6</v>
      </c>
      <c r="C216" s="4">
        <v>2</v>
      </c>
      <c r="D216" s="9"/>
      <c r="E216" s="12"/>
      <c r="F216" s="69" t="s">
        <v>243</v>
      </c>
      <c r="G216" s="22">
        <f>G217</f>
        <v>0</v>
      </c>
      <c r="H216" s="16"/>
      <c r="I216" s="43"/>
    </row>
    <row r="217" spans="1:9" ht="12.75">
      <c r="A217" s="4">
        <v>2</v>
      </c>
      <c r="B217" s="4">
        <v>6</v>
      </c>
      <c r="C217" s="4">
        <v>2</v>
      </c>
      <c r="D217" s="9">
        <v>3</v>
      </c>
      <c r="E217" s="12">
        <v>1</v>
      </c>
      <c r="F217" s="69" t="s">
        <v>244</v>
      </c>
      <c r="G217" s="23"/>
      <c r="H217" s="16"/>
      <c r="I217" s="43"/>
    </row>
    <row r="218" spans="1:10" ht="18" customHeight="1">
      <c r="A218" s="100">
        <v>2</v>
      </c>
      <c r="B218" s="100">
        <v>6</v>
      </c>
      <c r="C218" s="100">
        <v>4</v>
      </c>
      <c r="D218" s="12"/>
      <c r="E218" s="12"/>
      <c r="F218" s="69" t="s">
        <v>220</v>
      </c>
      <c r="G218" s="23">
        <f>G219</f>
        <v>0</v>
      </c>
      <c r="H218" s="16" t="s">
        <v>66</v>
      </c>
      <c r="I218" s="43" t="s">
        <v>66</v>
      </c>
      <c r="J218" s="45"/>
    </row>
    <row r="219" spans="1:10" ht="15" customHeight="1">
      <c r="A219" s="4">
        <v>2</v>
      </c>
      <c r="B219" s="4">
        <v>6</v>
      </c>
      <c r="C219" s="4">
        <v>4</v>
      </c>
      <c r="D219" s="12">
        <v>1</v>
      </c>
      <c r="E219" s="12">
        <v>1</v>
      </c>
      <c r="F219" s="28" t="s">
        <v>221</v>
      </c>
      <c r="G219" s="23">
        <v>0</v>
      </c>
      <c r="H219" s="16"/>
      <c r="I219" s="43"/>
      <c r="J219" s="45"/>
    </row>
    <row r="220" spans="1:10" ht="12.75" customHeight="1">
      <c r="A220" s="100">
        <v>2</v>
      </c>
      <c r="B220" s="100">
        <v>6</v>
      </c>
      <c r="C220" s="100">
        <v>5</v>
      </c>
      <c r="D220" s="12"/>
      <c r="E220" s="12"/>
      <c r="F220" s="69" t="s">
        <v>222</v>
      </c>
      <c r="G220" s="22">
        <f>G221</f>
        <v>0</v>
      </c>
      <c r="H220" s="16" t="s">
        <v>66</v>
      </c>
      <c r="I220" s="43"/>
      <c r="J220" s="45"/>
    </row>
    <row r="221" spans="1:10" ht="12.75" customHeight="1">
      <c r="A221" s="4">
        <v>2</v>
      </c>
      <c r="B221" s="4">
        <v>6</v>
      </c>
      <c r="C221" s="4">
        <v>5</v>
      </c>
      <c r="D221" s="9">
        <v>5</v>
      </c>
      <c r="E221" s="12"/>
      <c r="F221" s="69" t="s">
        <v>223</v>
      </c>
      <c r="G221" s="22">
        <f>G222</f>
        <v>0</v>
      </c>
      <c r="H221" s="16"/>
      <c r="I221" s="43"/>
      <c r="J221" s="45"/>
    </row>
    <row r="222" spans="1:10" ht="12.75" customHeight="1">
      <c r="A222" s="4">
        <v>2</v>
      </c>
      <c r="B222" s="4">
        <v>6</v>
      </c>
      <c r="C222" s="4">
        <v>5</v>
      </c>
      <c r="D222" s="9">
        <v>5</v>
      </c>
      <c r="E222" s="12">
        <v>1</v>
      </c>
      <c r="F222" s="28" t="s">
        <v>223</v>
      </c>
      <c r="G222" s="23"/>
      <c r="H222" s="16"/>
      <c r="I222" s="43"/>
      <c r="J222" s="45"/>
    </row>
    <row r="223" spans="1:10" ht="12.75" customHeight="1">
      <c r="A223" s="100">
        <v>2</v>
      </c>
      <c r="B223" s="100">
        <v>6</v>
      </c>
      <c r="C223" s="100">
        <v>8</v>
      </c>
      <c r="D223" s="12"/>
      <c r="E223" s="12"/>
      <c r="F223" s="69" t="s">
        <v>224</v>
      </c>
      <c r="G223" s="22">
        <f>G226</f>
        <v>0</v>
      </c>
      <c r="H223" s="16"/>
      <c r="I223" s="43"/>
      <c r="J223" s="45"/>
    </row>
    <row r="224" spans="1:10" ht="12.75" customHeight="1">
      <c r="A224" s="4">
        <v>2</v>
      </c>
      <c r="B224" s="4">
        <v>6</v>
      </c>
      <c r="C224" s="4">
        <v>8</v>
      </c>
      <c r="D224" s="12">
        <v>3</v>
      </c>
      <c r="E224" s="12"/>
      <c r="F224" s="69" t="s">
        <v>225</v>
      </c>
      <c r="G224" s="22">
        <f>G225</f>
        <v>0</v>
      </c>
      <c r="H224" s="16"/>
      <c r="I224" s="43"/>
      <c r="J224" s="45"/>
    </row>
    <row r="225" spans="1:10" ht="12.75" customHeight="1">
      <c r="A225" s="4">
        <v>2</v>
      </c>
      <c r="B225" s="4">
        <v>6</v>
      </c>
      <c r="C225" s="4">
        <v>8</v>
      </c>
      <c r="D225" s="9">
        <v>3</v>
      </c>
      <c r="E225" s="12">
        <v>1</v>
      </c>
      <c r="F225" s="28" t="s">
        <v>226</v>
      </c>
      <c r="G225" s="23"/>
      <c r="H225" s="16" t="s">
        <v>66</v>
      </c>
      <c r="I225" s="43" t="s">
        <v>66</v>
      </c>
      <c r="J225" s="45"/>
    </row>
    <row r="226" spans="1:10" ht="12.75" customHeight="1">
      <c r="A226" s="4">
        <v>2</v>
      </c>
      <c r="B226" s="4">
        <v>6</v>
      </c>
      <c r="C226" s="4">
        <v>8</v>
      </c>
      <c r="D226" s="9">
        <v>8</v>
      </c>
      <c r="E226" s="12"/>
      <c r="F226" s="69" t="s">
        <v>227</v>
      </c>
      <c r="G226" s="23"/>
      <c r="H226" s="16" t="s">
        <v>66</v>
      </c>
      <c r="I226" s="43"/>
      <c r="J226" s="45"/>
    </row>
    <row r="227" spans="1:10" ht="12.75" customHeight="1">
      <c r="A227" s="4"/>
      <c r="B227" s="4"/>
      <c r="C227" s="4"/>
      <c r="D227" s="9"/>
      <c r="E227" s="12"/>
      <c r="F227" s="69"/>
      <c r="G227" s="23"/>
      <c r="H227" s="16"/>
      <c r="I227" s="43"/>
      <c r="J227" s="45"/>
    </row>
    <row r="228" spans="1:10" ht="12.75" customHeight="1">
      <c r="A228" s="4">
        <v>2</v>
      </c>
      <c r="B228" s="4">
        <v>7</v>
      </c>
      <c r="C228" s="4"/>
      <c r="D228" s="9"/>
      <c r="E228" s="12"/>
      <c r="F228" s="69" t="s">
        <v>235</v>
      </c>
      <c r="G228" s="23">
        <f>G229</f>
        <v>0</v>
      </c>
      <c r="H228" s="18">
        <f>G229</f>
        <v>0</v>
      </c>
      <c r="I228" s="43"/>
      <c r="J228" s="45"/>
    </row>
    <row r="229" spans="1:10" ht="12.75" customHeight="1">
      <c r="A229" s="4">
        <v>2</v>
      </c>
      <c r="B229" s="4">
        <v>7</v>
      </c>
      <c r="C229" s="4">
        <v>1</v>
      </c>
      <c r="D229" s="9"/>
      <c r="E229" s="12"/>
      <c r="F229" s="69" t="s">
        <v>233</v>
      </c>
      <c r="G229" s="22">
        <f>G230</f>
        <v>0</v>
      </c>
      <c r="H229" s="16"/>
      <c r="I229" s="43"/>
      <c r="J229" s="45"/>
    </row>
    <row r="230" spans="1:10" ht="12.75" customHeight="1">
      <c r="A230" s="4">
        <v>2</v>
      </c>
      <c r="B230" s="4">
        <v>7</v>
      </c>
      <c r="C230" s="4">
        <v>1</v>
      </c>
      <c r="D230" s="9">
        <v>2</v>
      </c>
      <c r="E230" s="12"/>
      <c r="F230" s="69" t="s">
        <v>234</v>
      </c>
      <c r="G230" s="23"/>
      <c r="H230" s="16"/>
      <c r="I230" s="43"/>
      <c r="J230" s="45"/>
    </row>
    <row r="231" spans="1:10" ht="12.75" customHeight="1">
      <c r="A231" s="4"/>
      <c r="B231" s="4"/>
      <c r="C231" s="4"/>
      <c r="D231" s="9"/>
      <c r="E231" s="12"/>
      <c r="F231" s="69"/>
      <c r="G231" s="23"/>
      <c r="H231" s="16"/>
      <c r="I231" s="43"/>
      <c r="J231" s="45"/>
    </row>
    <row r="232" spans="3:10" ht="12.75" customHeight="1">
      <c r="C232" s="12"/>
      <c r="D232" s="12"/>
      <c r="E232" s="12"/>
      <c r="F232" s="8" t="s">
        <v>228</v>
      </c>
      <c r="G232" s="23"/>
      <c r="H232" s="18"/>
      <c r="I232" s="43"/>
      <c r="J232" s="45"/>
    </row>
    <row r="233" spans="3:10" ht="12.75" customHeight="1">
      <c r="C233" s="12"/>
      <c r="D233" s="12"/>
      <c r="E233" s="12"/>
      <c r="F233" s="8"/>
      <c r="G233" s="23"/>
      <c r="H233" s="16"/>
      <c r="I233" s="43"/>
      <c r="J233" s="45"/>
    </row>
    <row r="234" spans="1:10" ht="12.75" customHeight="1">
      <c r="A234" s="107"/>
      <c r="B234" s="107"/>
      <c r="C234" s="12"/>
      <c r="D234" s="108"/>
      <c r="E234" s="12"/>
      <c r="F234" s="8"/>
      <c r="G234" s="23"/>
      <c r="H234" s="16"/>
      <c r="I234" s="43"/>
      <c r="J234" s="45"/>
    </row>
    <row r="235" spans="1:10" ht="12.75" customHeight="1">
      <c r="A235" s="101">
        <v>4</v>
      </c>
      <c r="B235" s="101">
        <v>1</v>
      </c>
      <c r="C235" s="101"/>
      <c r="D235" s="104"/>
      <c r="E235" s="71"/>
      <c r="F235" s="78" t="s">
        <v>236</v>
      </c>
      <c r="G235" s="22">
        <f>G236</f>
        <v>2308150</v>
      </c>
      <c r="H235" s="16"/>
      <c r="I235" s="43"/>
      <c r="J235" s="45"/>
    </row>
    <row r="236" spans="1:10" ht="12.75" customHeight="1">
      <c r="A236" s="4">
        <v>4</v>
      </c>
      <c r="B236" s="4">
        <v>1</v>
      </c>
      <c r="C236" s="4">
        <v>1</v>
      </c>
      <c r="D236" s="9"/>
      <c r="E236" s="12"/>
      <c r="F236" s="82" t="s">
        <v>237</v>
      </c>
      <c r="G236" s="22">
        <f>G237</f>
        <v>2308150</v>
      </c>
      <c r="H236" s="16"/>
      <c r="I236" s="43"/>
      <c r="J236" s="45"/>
    </row>
    <row r="237" spans="1:10" ht="12.75" customHeight="1">
      <c r="A237" s="4">
        <v>4</v>
      </c>
      <c r="B237" s="4">
        <v>1</v>
      </c>
      <c r="C237" s="4">
        <v>1</v>
      </c>
      <c r="D237" s="9">
        <v>1</v>
      </c>
      <c r="E237" s="12"/>
      <c r="F237" s="82" t="s">
        <v>238</v>
      </c>
      <c r="G237" s="23">
        <v>2308150</v>
      </c>
      <c r="H237" s="16" t="s">
        <v>66</v>
      </c>
      <c r="I237" s="43" t="s">
        <v>66</v>
      </c>
      <c r="J237" s="45"/>
    </row>
    <row r="238" spans="1:10" ht="12.75" customHeight="1">
      <c r="A238" s="4">
        <v>4</v>
      </c>
      <c r="B238" s="4">
        <v>1</v>
      </c>
      <c r="C238" s="4">
        <v>1</v>
      </c>
      <c r="D238" s="9">
        <v>1</v>
      </c>
      <c r="E238" s="12">
        <v>1</v>
      </c>
      <c r="F238" s="76" t="s">
        <v>238</v>
      </c>
      <c r="G238" s="23"/>
      <c r="H238" s="16"/>
      <c r="I238" s="43" t="s">
        <v>66</v>
      </c>
      <c r="J238" s="45"/>
    </row>
    <row r="239" spans="3:10" ht="12.75" customHeight="1">
      <c r="C239" s="12"/>
      <c r="D239" s="12"/>
      <c r="E239" s="12"/>
      <c r="F239" s="8" t="s">
        <v>96</v>
      </c>
      <c r="G239" s="23"/>
      <c r="H239" s="18">
        <f>G235</f>
        <v>2308150</v>
      </c>
      <c r="I239" s="43" t="s">
        <v>66</v>
      </c>
      <c r="J239" s="45"/>
    </row>
    <row r="240" spans="3:10" ht="12.75" customHeight="1">
      <c r="C240" s="72"/>
      <c r="D240" s="12"/>
      <c r="E240" s="12"/>
      <c r="G240" s="74"/>
      <c r="H240" s="16" t="s">
        <v>66</v>
      </c>
      <c r="I240" s="43" t="s">
        <v>66</v>
      </c>
      <c r="J240" s="45"/>
    </row>
    <row r="241" spans="3:10" ht="12.75" customHeight="1">
      <c r="C241" s="72"/>
      <c r="D241" s="12"/>
      <c r="E241" s="12"/>
      <c r="G241" s="79"/>
      <c r="H241" s="16"/>
      <c r="I241" s="43"/>
      <c r="J241" s="45"/>
    </row>
    <row r="242" spans="1:10" ht="18" customHeight="1">
      <c r="A242" s="101">
        <v>2</v>
      </c>
      <c r="B242" s="101">
        <v>9</v>
      </c>
      <c r="C242" s="103"/>
      <c r="D242" s="58"/>
      <c r="E242" s="58"/>
      <c r="F242" s="57" t="s">
        <v>92</v>
      </c>
      <c r="G242" s="74">
        <f>G243+G245</f>
        <v>0</v>
      </c>
      <c r="I242" s="43" t="s">
        <v>66</v>
      </c>
      <c r="J242" s="45"/>
    </row>
    <row r="243" spans="1:10" ht="18" customHeight="1">
      <c r="A243" s="100">
        <v>2</v>
      </c>
      <c r="B243" s="100">
        <v>9</v>
      </c>
      <c r="C243" s="100">
        <v>1</v>
      </c>
      <c r="D243" s="12"/>
      <c r="E243" s="12"/>
      <c r="F243" s="8" t="s">
        <v>93</v>
      </c>
      <c r="G243" s="74">
        <f>+G244</f>
        <v>0</v>
      </c>
      <c r="H243" s="16"/>
      <c r="I243" s="43"/>
      <c r="J243" s="45"/>
    </row>
    <row r="244" spans="1:10" ht="18" customHeight="1">
      <c r="A244" s="4">
        <v>2</v>
      </c>
      <c r="B244" s="4">
        <v>9</v>
      </c>
      <c r="C244" s="4">
        <v>1</v>
      </c>
      <c r="D244" s="12">
        <v>1</v>
      </c>
      <c r="E244" s="12"/>
      <c r="F244" s="76" t="s">
        <v>229</v>
      </c>
      <c r="G244" s="79"/>
      <c r="H244" s="16"/>
      <c r="I244" s="43"/>
      <c r="J244" s="45"/>
    </row>
    <row r="245" spans="1:10" ht="12" customHeight="1">
      <c r="A245" s="100">
        <v>0</v>
      </c>
      <c r="B245" s="100">
        <v>9</v>
      </c>
      <c r="C245" s="100">
        <v>4</v>
      </c>
      <c r="D245" s="12"/>
      <c r="E245" s="12"/>
      <c r="F245" s="8" t="s">
        <v>230</v>
      </c>
      <c r="G245" s="74">
        <f>+G246</f>
        <v>0</v>
      </c>
      <c r="H245" s="16"/>
      <c r="I245" s="43"/>
      <c r="J245" s="45"/>
    </row>
    <row r="246" spans="1:10" ht="12" customHeight="1">
      <c r="A246" s="4">
        <v>2</v>
      </c>
      <c r="B246" s="4">
        <v>9</v>
      </c>
      <c r="C246" s="4">
        <v>4</v>
      </c>
      <c r="D246" s="12">
        <v>1</v>
      </c>
      <c r="E246" s="12"/>
      <c r="F246" s="76" t="s">
        <v>231</v>
      </c>
      <c r="G246" s="74"/>
      <c r="H246" s="18"/>
      <c r="I246" s="43"/>
      <c r="J246" s="45"/>
    </row>
    <row r="247" spans="3:10" ht="20.25" customHeight="1">
      <c r="C247" s="72"/>
      <c r="D247" s="12"/>
      <c r="E247" s="12"/>
      <c r="F247" s="8" t="s">
        <v>97</v>
      </c>
      <c r="G247" s="74">
        <f>+G248</f>
        <v>0</v>
      </c>
      <c r="H247" s="18">
        <f>+G242</f>
        <v>0</v>
      </c>
      <c r="I247" s="43" t="s">
        <v>66</v>
      </c>
      <c r="J247" s="45"/>
    </row>
    <row r="248" spans="2:10" ht="12" customHeight="1">
      <c r="B248" s="2" t="s">
        <v>66</v>
      </c>
      <c r="C248" s="72"/>
      <c r="D248" s="12"/>
      <c r="E248" s="12"/>
      <c r="F248" s="76"/>
      <c r="G248" s="79"/>
      <c r="H248" s="16"/>
      <c r="I248" s="43"/>
      <c r="J248" s="45" t="s">
        <v>66</v>
      </c>
    </row>
    <row r="249" spans="3:10" ht="15.75" customHeight="1">
      <c r="C249" s="59"/>
      <c r="D249" s="59"/>
      <c r="E249" s="59"/>
      <c r="F249" s="57" t="s">
        <v>37</v>
      </c>
      <c r="G249" s="60"/>
      <c r="H249" s="16"/>
      <c r="I249" s="43"/>
      <c r="J249" s="45"/>
    </row>
    <row r="250" spans="3:10" ht="19.5" customHeight="1">
      <c r="C250" s="59"/>
      <c r="D250" s="59"/>
      <c r="E250" s="59"/>
      <c r="F250" s="57" t="s">
        <v>38</v>
      </c>
      <c r="G250" s="60"/>
      <c r="H250" s="16"/>
      <c r="I250" s="43"/>
      <c r="J250" s="45"/>
    </row>
    <row r="251" spans="6:10" ht="12" customHeight="1">
      <c r="F251" s="13"/>
      <c r="H251" s="16"/>
      <c r="I251" s="43"/>
      <c r="J251" s="45"/>
    </row>
    <row r="252" spans="1:10" ht="12" customHeight="1">
      <c r="A252" s="2" t="s">
        <v>66</v>
      </c>
      <c r="F252" s="14" t="s">
        <v>53</v>
      </c>
      <c r="H252" s="18"/>
      <c r="I252" s="43"/>
      <c r="J252" s="45"/>
    </row>
    <row r="253" spans="6:10" ht="12" customHeight="1">
      <c r="F253" s="42">
        <v>42460</v>
      </c>
      <c r="H253" s="16"/>
      <c r="I253" s="43"/>
      <c r="J253" s="45"/>
    </row>
    <row r="254" spans="8:9" ht="21" customHeight="1">
      <c r="H254" s="61">
        <f>SUM(H24:H247)</f>
        <v>25964278.490000002</v>
      </c>
      <c r="I254" s="43"/>
    </row>
    <row r="255" spans="8:9" ht="21" customHeight="1" thickBot="1">
      <c r="H255" s="62">
        <f>+H20-H254</f>
        <v>30131905.759999998</v>
      </c>
      <c r="I255" s="43"/>
    </row>
    <row r="256" ht="13.5" thickTop="1"/>
    <row r="258" ht="12.75">
      <c r="D258" s="2" t="s">
        <v>66</v>
      </c>
    </row>
    <row r="259" spans="8:10" ht="12.75">
      <c r="H259" s="45"/>
      <c r="J259" s="26"/>
    </row>
    <row r="263" ht="12.75">
      <c r="F263" s="2" t="s">
        <v>66</v>
      </c>
    </row>
    <row r="270" ht="13.5" thickBot="1"/>
    <row r="271" spans="9:11" ht="12.75">
      <c r="I271" s="120" t="s">
        <v>43</v>
      </c>
      <c r="J271" s="121"/>
      <c r="K271" s="122"/>
    </row>
    <row r="272" spans="9:11" ht="12.75">
      <c r="I272" s="117" t="s">
        <v>44</v>
      </c>
      <c r="J272" s="118"/>
      <c r="K272" s="119"/>
    </row>
    <row r="273" spans="9:11" ht="12.75">
      <c r="I273" s="117" t="s">
        <v>250</v>
      </c>
      <c r="J273" s="118"/>
      <c r="K273" s="119"/>
    </row>
    <row r="274" spans="9:11" ht="12.75">
      <c r="I274" s="91"/>
      <c r="J274" s="16"/>
      <c r="K274" s="92"/>
    </row>
    <row r="275" spans="9:11" ht="12.75">
      <c r="I275" s="91"/>
      <c r="J275" s="16"/>
      <c r="K275" s="92"/>
    </row>
    <row r="276" spans="9:11" ht="12.75">
      <c r="I276" s="93" t="str">
        <f>+C20</f>
        <v>DISPONIBLE PARA EL PERIODO</v>
      </c>
      <c r="J276" s="18">
        <f>+H20</f>
        <v>56096184.25</v>
      </c>
      <c r="K276" s="92"/>
    </row>
    <row r="277" spans="9:11" ht="12.75">
      <c r="I277" s="91" t="s">
        <v>23</v>
      </c>
      <c r="J277" s="16">
        <f>+G24</f>
        <v>15513393.9</v>
      </c>
      <c r="K277" s="94">
        <f>+J277/J286</f>
        <v>0.5974898900416161</v>
      </c>
    </row>
    <row r="278" spans="9:11" ht="12.75">
      <c r="I278" s="91" t="s">
        <v>24</v>
      </c>
      <c r="J278" s="16">
        <f>+G61</f>
        <v>4975498.84</v>
      </c>
      <c r="K278" s="94">
        <f>+J278/J286</f>
        <v>0.19162861937089012</v>
      </c>
    </row>
    <row r="279" spans="9:11" ht="12.75">
      <c r="I279" s="91" t="s">
        <v>25</v>
      </c>
      <c r="J279" s="16">
        <f>+G128</f>
        <v>2197742.4</v>
      </c>
      <c r="K279" s="94">
        <f>+J279/J286</f>
        <v>0.08464484776060495</v>
      </c>
    </row>
    <row r="280" spans="9:11" ht="12.75">
      <c r="I280" s="91" t="s">
        <v>61</v>
      </c>
      <c r="J280" s="16">
        <f>G184</f>
        <v>530989.8200000001</v>
      </c>
      <c r="K280" s="94">
        <f>+J280/J286</f>
        <v>0.020450782801629087</v>
      </c>
    </row>
    <row r="281" spans="9:11" ht="12.75">
      <c r="I281" s="91" t="s">
        <v>117</v>
      </c>
      <c r="J281" s="16">
        <f>+G201</f>
        <v>0</v>
      </c>
      <c r="K281" s="94">
        <f>+J281/J286</f>
        <v>0</v>
      </c>
    </row>
    <row r="282" spans="9:12" ht="12.75">
      <c r="I282" s="91" t="s">
        <v>58</v>
      </c>
      <c r="J282" s="16">
        <f>+G208</f>
        <v>438503.53</v>
      </c>
      <c r="K282" s="94">
        <f>+J282/J286</f>
        <v>0.01688872387379789</v>
      </c>
      <c r="L282" s="2" t="s">
        <v>66</v>
      </c>
    </row>
    <row r="283" spans="9:11" ht="12.75">
      <c r="I283" s="91" t="s">
        <v>233</v>
      </c>
      <c r="J283" s="16">
        <f>+G228</f>
        <v>0</v>
      </c>
      <c r="K283" s="94">
        <f>+J283/J287</f>
        <v>0</v>
      </c>
    </row>
    <row r="284" spans="9:11" ht="12.75">
      <c r="I284" s="91" t="s">
        <v>100</v>
      </c>
      <c r="J284" s="16">
        <f>+G235</f>
        <v>2308150</v>
      </c>
      <c r="K284" s="94">
        <f>+J284/J286</f>
        <v>0.08889713615146176</v>
      </c>
    </row>
    <row r="285" spans="9:11" ht="12.75">
      <c r="I285" s="91" t="s">
        <v>105</v>
      </c>
      <c r="J285" s="16">
        <f>+G242</f>
        <v>0</v>
      </c>
      <c r="K285" s="94" t="s">
        <v>66</v>
      </c>
    </row>
    <row r="286" spans="9:11" ht="12.75">
      <c r="I286" s="93" t="s">
        <v>32</v>
      </c>
      <c r="J286" s="18">
        <f>SUM(J277:J285)</f>
        <v>25964278.490000002</v>
      </c>
      <c r="K286" s="94">
        <f>SUM(K277:K285)</f>
        <v>1</v>
      </c>
    </row>
    <row r="287" spans="9:11" ht="12.75">
      <c r="I287" s="93" t="s">
        <v>33</v>
      </c>
      <c r="J287" s="18">
        <f>+J276-J286</f>
        <v>30131905.759999998</v>
      </c>
      <c r="K287" s="94"/>
    </row>
    <row r="288" spans="9:11" ht="12.75">
      <c r="I288" s="91"/>
      <c r="J288" s="95"/>
      <c r="K288" s="92"/>
    </row>
    <row r="289" spans="9:11" ht="12.75">
      <c r="I289" s="91"/>
      <c r="J289" s="16"/>
      <c r="K289" s="92"/>
    </row>
    <row r="290" spans="9:11" ht="12.75">
      <c r="I290" s="91"/>
      <c r="J290" s="16"/>
      <c r="K290" s="92"/>
    </row>
    <row r="291" spans="9:11" ht="12.75">
      <c r="I291" s="91"/>
      <c r="J291" s="16"/>
      <c r="K291" s="92"/>
    </row>
    <row r="292" spans="9:11" ht="12.75">
      <c r="I292" s="91"/>
      <c r="J292" s="16"/>
      <c r="K292" s="92"/>
    </row>
    <row r="293" spans="9:11" ht="13.5" thickBot="1">
      <c r="I293" s="96"/>
      <c r="J293" s="97"/>
      <c r="K293" s="98"/>
    </row>
  </sheetData>
  <sheetProtection/>
  <mergeCells count="7">
    <mergeCell ref="I273:K273"/>
    <mergeCell ref="I271:K271"/>
    <mergeCell ref="C12:H12"/>
    <mergeCell ref="C13:H13"/>
    <mergeCell ref="C14:H14"/>
    <mergeCell ref="I272:K27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4" max="7" man="1"/>
    <brk id="25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12" activePane="bottomLeft" state="frozen"/>
      <selection pane="topLeft" activeCell="A1" sqref="A1"/>
      <selection pane="bottomLeft" activeCell="G27" sqref="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102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252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256</v>
      </c>
      <c r="B22" s="126"/>
      <c r="C22" s="126"/>
      <c r="D22" s="126"/>
      <c r="E22" s="34"/>
      <c r="F22" s="34"/>
      <c r="G22" s="38">
        <v>26252875.25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v>29843309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56096184.25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25964278.49</v>
      </c>
    </row>
    <row r="28" spans="1:7" ht="30" customHeight="1" thickBot="1">
      <c r="A28" s="128" t="s">
        <v>249</v>
      </c>
      <c r="B28" s="128"/>
      <c r="C28" s="128"/>
      <c r="D28" s="128"/>
      <c r="E28" s="38"/>
      <c r="F28" s="37"/>
      <c r="G28" s="41">
        <f>+G24-G27</f>
        <v>30131905.76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2016-04-08T15:12:15Z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